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임용요청서\2026년 연구원 임용요청서 양식 및 서식\"/>
    </mc:Choice>
  </mc:AlternateContent>
  <xr:revisionPtr revIDLastSave="0" documentId="13_ncr:1_{152B4B00-6530-49B7-B6C5-DC0340F154EF}" xr6:coauthVersionLast="36" xr6:coauthVersionMax="47" xr10:uidLastSave="{00000000-0000-0000-0000-000000000000}"/>
  <bookViews>
    <workbookView xWindow="-105" yWindow="-105" windowWidth="23265" windowHeight="12585" xr2:uid="{00000000-000D-0000-FFFF-FFFF00000000}"/>
  </bookViews>
  <sheets>
    <sheet name="연구원 임용 요청서" sheetId="1" r:id="rId1"/>
    <sheet name="data" sheetId="2" r:id="rId2"/>
  </sheets>
  <definedNames>
    <definedName name="_xlnm.Print_Area" localSheetId="0">'연구원 임용 요청서'!$A$1:$Q$45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8" i="1" l="1"/>
  <c r="P26" i="1" l="1"/>
  <c r="P24" i="1"/>
  <c r="P25" i="1" s="1"/>
  <c r="P27" i="1" l="1"/>
  <c r="N31" i="1" l="1"/>
  <c r="L31" i="1" l="1"/>
  <c r="M29" i="1" l="1"/>
  <c r="M23" i="1"/>
  <c r="I30" i="1"/>
  <c r="M30" i="1" l="1"/>
  <c r="E19" i="1" s="1"/>
  <c r="C4" i="1" l="1"/>
  <c r="A20" i="1" l="1"/>
  <c r="A21" i="1" l="1"/>
  <c r="I23" i="1" l="1"/>
  <c r="D12" i="1"/>
  <c r="H34" i="1" l="1"/>
</calcChain>
</file>

<file path=xl/sharedStrings.xml><?xml version="1.0" encoding="utf-8"?>
<sst xmlns="http://schemas.openxmlformats.org/spreadsheetml/2006/main" count="88" uniqueCount="84">
  <si>
    <t xml:space="preserve">  </t>
  </si>
  <si>
    <t>시작일</t>
    <phoneticPr fontId="1" type="noConversion"/>
  </si>
  <si>
    <t>종료일</t>
    <phoneticPr fontId="1" type="noConversion"/>
  </si>
  <si>
    <t>(인)</t>
    <phoneticPr fontId="1" type="noConversion"/>
  </si>
  <si>
    <t>계약구분</t>
    <phoneticPr fontId="1" type="noConversion"/>
  </si>
  <si>
    <t>1주당 근로시간</t>
    <phoneticPr fontId="1" type="noConversion"/>
  </si>
  <si>
    <t>내부인건비</t>
    <phoneticPr fontId="1" type="noConversion"/>
  </si>
  <si>
    <t>외부인건비</t>
    <phoneticPr fontId="1" type="noConversion"/>
  </si>
  <si>
    <t>인건비구분</t>
    <phoneticPr fontId="1" type="noConversion"/>
  </si>
  <si>
    <t>최종학위 취득년월</t>
    <phoneticPr fontId="1" type="noConversion"/>
  </si>
  <si>
    <t>산학협력단 연구원 임용 요청서</t>
    <phoneticPr fontId="1" type="noConversion"/>
  </si>
  <si>
    <t>영문 성명</t>
    <phoneticPr fontId="1" type="noConversion"/>
  </si>
  <si>
    <t>임용 구분</t>
    <phoneticPr fontId="1" type="noConversion"/>
  </si>
  <si>
    <t>신규임용</t>
    <phoneticPr fontId="1" type="noConversion"/>
  </si>
  <si>
    <t>재임용</t>
    <phoneticPr fontId="1" type="noConversion"/>
  </si>
  <si>
    <t>주민등록번호</t>
    <phoneticPr fontId="1" type="noConversion"/>
  </si>
  <si>
    <t>휴대폰 번호</t>
    <phoneticPr fontId="1" type="noConversion"/>
  </si>
  <si>
    <t>최종학위</t>
    <phoneticPr fontId="1" type="noConversion"/>
  </si>
  <si>
    <t>주소</t>
    <phoneticPr fontId="1" type="noConversion"/>
  </si>
  <si>
    <t>연구책임자</t>
    <phoneticPr fontId="1" type="noConversion"/>
  </si>
  <si>
    <t>지원기관</t>
    <phoneticPr fontId="1" type="noConversion"/>
  </si>
  <si>
    <t>과제명</t>
    <phoneticPr fontId="1" type="noConversion"/>
  </si>
  <si>
    <t>임용기간</t>
    <phoneticPr fontId="1" type="noConversion"/>
  </si>
  <si>
    <t xml:space="preserve">연구책임자: </t>
    <phoneticPr fontId="1" type="noConversion"/>
  </si>
  <si>
    <t>확인일자</t>
    <phoneticPr fontId="1" type="noConversion"/>
  </si>
  <si>
    <t>서명</t>
    <phoneticPr fontId="1" type="noConversion"/>
  </si>
  <si>
    <t>숭실대학교 산학협력단장 귀하</t>
    <phoneticPr fontId="1" type="noConversion"/>
  </si>
  <si>
    <t>■ 기타제출서류(필수)</t>
    <phoneticPr fontId="1" type="noConversion"/>
  </si>
  <si>
    <t>1. 인적사항</t>
    <phoneticPr fontId="1" type="noConversion"/>
  </si>
  <si>
    <t>2. 참여연구과제 정보</t>
    <phoneticPr fontId="1" type="noConversion"/>
  </si>
  <si>
    <t>3. 임용내용(근로계약내용)</t>
    <phoneticPr fontId="1" type="noConversion"/>
  </si>
  <si>
    <t>대상자 성명</t>
    <phoneticPr fontId="1" type="noConversion"/>
  </si>
  <si>
    <t>연구수행을 위해 위와 같이 연구원 임용을 요청합니다.</t>
    <phoneticPr fontId="1" type="noConversion"/>
  </si>
  <si>
    <t>한국연구재단</t>
    <phoneticPr fontId="1" type="noConversion"/>
  </si>
  <si>
    <t>5억원</t>
    <phoneticPr fontId="1" type="noConversion"/>
  </si>
  <si>
    <t>이메일 주소</t>
    <phoneticPr fontId="1" type="noConversion"/>
  </si>
  <si>
    <t>O</t>
    <phoneticPr fontId="1" type="noConversion"/>
  </si>
  <si>
    <t>외국인 여부</t>
    <phoneticPr fontId="1" type="noConversion"/>
  </si>
  <si>
    <t>X</t>
    <phoneticPr fontId="1" type="noConversion"/>
  </si>
  <si>
    <t>1주당 근로시간</t>
    <phoneticPr fontId="1" type="noConversion"/>
  </si>
  <si>
    <t>1주당 근로요일 및 시간</t>
    <phoneticPr fontId="1" type="noConversion"/>
  </si>
  <si>
    <t xml:space="preserve"> 
확인일자 기준 
해당 과제에 상기 총 인건비 금액이 산정되어 있으며,
 해당 인건비 지급에 문제가 없음을 확인합니다. </t>
    <phoneticPr fontId="1" type="noConversion"/>
  </si>
  <si>
    <t>010-1234-1234</t>
    <phoneticPr fontId="1" type="noConversion"/>
  </si>
  <si>
    <t>당해년도 연구기간</t>
    <phoneticPr fontId="1" type="noConversion"/>
  </si>
  <si>
    <t>당해년도 연구비</t>
    <phoneticPr fontId="1" type="noConversion"/>
  </si>
  <si>
    <t>월~금, 9:00~18:00</t>
    <phoneticPr fontId="1" type="noConversion"/>
  </si>
  <si>
    <t>합계</t>
    <phoneticPr fontId="1" type="noConversion"/>
  </si>
  <si>
    <t>①월급여
(당월 보수월액)</t>
    <phoneticPr fontId="1" type="noConversion"/>
  </si>
  <si>
    <t>SAP 연구과제번호</t>
    <phoneticPr fontId="1" type="noConversion"/>
  </si>
  <si>
    <t>가입</t>
    <phoneticPr fontId="1" type="noConversion"/>
  </si>
  <si>
    <t>4대보험 가입</t>
    <phoneticPr fontId="1" type="noConversion"/>
  </si>
  <si>
    <t>가입</t>
    <phoneticPr fontId="1" type="noConversion"/>
  </si>
  <si>
    <t>미가입</t>
    <phoneticPr fontId="1" type="noConversion"/>
  </si>
  <si>
    <t>②4대보험
기관부담금
(보수월액*가입 사회보험 요율)</t>
    <phoneticPr fontId="1" type="noConversion"/>
  </si>
  <si>
    <t>김교수</t>
    <phoneticPr fontId="1" type="noConversion"/>
  </si>
  <si>
    <t>③퇴직충당금</t>
    <phoneticPr fontId="1" type="noConversion"/>
  </si>
  <si>
    <t>&lt;기타 대상자용(양식)&gt;</t>
    <phoneticPr fontId="1" type="noConversion"/>
  </si>
  <si>
    <t>김숭실</t>
    <phoneticPr fontId="1" type="noConversion"/>
  </si>
  <si>
    <t>연구과제 수행 및 보조(외구연구비관리 등)</t>
    <phoneticPr fontId="1" type="noConversion"/>
  </si>
  <si>
    <t>과학기술인번호(연구자번호)</t>
    <phoneticPr fontId="1" type="noConversion"/>
  </si>
  <si>
    <t xml:space="preserve"> - 확약서, 개인정보활용 동의서
 - 이력서, 최종학위증명서
 - 주민등록등본 또는 주민등록증 사본
 - 통장 사본 
 - 건강보험 자격득실확인서</t>
    <phoneticPr fontId="1" type="noConversion"/>
  </si>
  <si>
    <t>고용보험
(보수월액*1.35%)</t>
    <phoneticPr fontId="1" type="noConversion"/>
  </si>
  <si>
    <t>가입</t>
  </si>
  <si>
    <t>2023.02.</t>
    <phoneticPr fontId="1" type="noConversion"/>
  </si>
  <si>
    <t>신규임용 or 재임용</t>
    <phoneticPr fontId="1" type="noConversion"/>
  </si>
  <si>
    <t>Kim soongsil</t>
    <phoneticPr fontId="1" type="noConversion"/>
  </si>
  <si>
    <t>00대학교 박사</t>
    <phoneticPr fontId="1" type="noConversion"/>
  </si>
  <si>
    <t>실제 근무장소 (형남공학관 00실)</t>
    <phoneticPr fontId="1" type="noConversion"/>
  </si>
  <si>
    <t>건강보험
(보수월액*3.595%)</t>
    <phoneticPr fontId="1" type="noConversion"/>
  </si>
  <si>
    <t>장기요양
(건강보험*13.14%)</t>
    <phoneticPr fontId="1" type="noConversion"/>
  </si>
  <si>
    <t>국민연금
(보수월액*4.75%)</t>
    <phoneticPr fontId="1" type="noConversion"/>
  </si>
  <si>
    <t>000000-0000000</t>
    <phoneticPr fontId="1" type="noConversion"/>
  </si>
  <si>
    <t>abcd@gmail.com</t>
    <phoneticPr fontId="1" type="noConversion"/>
  </si>
  <si>
    <t xml:space="preserve">주민등록등본 주소 기재 </t>
    <phoneticPr fontId="1" type="noConversion"/>
  </si>
  <si>
    <t>202600000000 or 과제번호 생성 예정</t>
    <phoneticPr fontId="1" type="noConversion"/>
  </si>
  <si>
    <t>연구관리팀 과제담당자</t>
    <phoneticPr fontId="1" type="noConversion"/>
  </si>
  <si>
    <t>연구관리팀</t>
    <phoneticPr fontId="1" type="noConversion"/>
  </si>
  <si>
    <t>00000000 과제</t>
    <phoneticPr fontId="1" type="noConversion"/>
  </si>
  <si>
    <t>2026.01.01.~2026.12.31.</t>
    <phoneticPr fontId="1" type="noConversion"/>
  </si>
  <si>
    <t>■ 연구관리팀 과제담당자 확인</t>
    <phoneticPr fontId="1" type="noConversion"/>
  </si>
  <si>
    <t>연구관리팀
담당자 성명</t>
    <phoneticPr fontId="1" type="noConversion"/>
  </si>
  <si>
    <t>산재보험
(보수월액*0.796%)</t>
    <phoneticPr fontId="1" type="noConversion"/>
  </si>
  <si>
    <t>2026-03-01</t>
    <phoneticPr fontId="1" type="noConversion"/>
  </si>
  <si>
    <t>미가입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</si>
</sst>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yyyy&quot;년&quot;\ m&quot;월&quot;\ d&quot;일&quot;;@"/>
    <numFmt numFmtId="178" formatCode="0_ "/>
    <numFmt numFmtId="179" formatCode="#,##0_);[Red]\(#,##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9"/>
      <color rgb="FF0070C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</cellStyleXfs>
  <cellXfs count="166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0" xfId="0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4" fillId="0" borderId="0" xfId="0" applyFont="1" applyProtection="1">
      <alignment vertical="center"/>
      <protection locked="0"/>
    </xf>
    <xf numFmtId="0" fontId="6" fillId="3" borderId="0" xfId="0" applyFont="1" applyFill="1" applyAlignment="1" applyProtection="1">
      <alignment vertical="top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4" fillId="3" borderId="0" xfId="0" applyFont="1" applyFill="1" applyAlignment="1">
      <alignment vertical="center" shrinkToFit="1"/>
    </xf>
    <xf numFmtId="0" fontId="2" fillId="3" borderId="0" xfId="0" applyFont="1" applyFill="1" applyAlignment="1">
      <alignment horizontal="center" vertical="center" shrinkToFit="1"/>
    </xf>
    <xf numFmtId="0" fontId="2" fillId="3" borderId="0" xfId="0" applyFont="1" applyFill="1" applyAlignment="1">
      <alignment vertical="center" shrinkToFit="1"/>
    </xf>
    <xf numFmtId="0" fontId="3" fillId="3" borderId="0" xfId="0" applyFont="1" applyFill="1" applyAlignment="1">
      <alignment horizontal="center" vertical="center" shrinkToFit="1"/>
    </xf>
    <xf numFmtId="0" fontId="6" fillId="3" borderId="0" xfId="0" applyFont="1" applyFill="1" applyAlignment="1">
      <alignment horizontal="center" vertical="center" shrinkToFit="1"/>
    </xf>
    <xf numFmtId="0" fontId="3" fillId="3" borderId="0" xfId="0" applyFont="1" applyFill="1" applyAlignment="1">
      <alignment vertical="center" shrinkToFit="1"/>
    </xf>
    <xf numFmtId="0" fontId="9" fillId="3" borderId="0" xfId="0" applyFont="1" applyFill="1" applyAlignment="1">
      <alignment vertical="center" shrinkToFit="1"/>
    </xf>
    <xf numFmtId="0" fontId="9" fillId="3" borderId="0" xfId="0" applyFont="1" applyFill="1" applyAlignment="1">
      <alignment horizontal="center" vertical="center" shrinkToFit="1"/>
    </xf>
    <xf numFmtId="0" fontId="9" fillId="3" borderId="0" xfId="0" applyFont="1" applyFill="1" applyAlignment="1">
      <alignment horizontal="left" vertical="center" shrinkToFit="1"/>
    </xf>
    <xf numFmtId="0" fontId="6" fillId="3" borderId="0" xfId="0" applyFont="1" applyFill="1" applyAlignment="1">
      <alignment vertical="center" shrinkToFit="1"/>
    </xf>
    <xf numFmtId="0" fontId="19" fillId="3" borderId="0" xfId="0" applyFont="1" applyFill="1" applyAlignment="1">
      <alignment vertical="center" shrinkToFit="1"/>
    </xf>
    <xf numFmtId="0" fontId="17" fillId="3" borderId="0" xfId="0" applyFont="1" applyFill="1" applyAlignment="1">
      <alignment vertical="center" shrinkToFit="1"/>
    </xf>
    <xf numFmtId="0" fontId="2" fillId="3" borderId="0" xfId="0" applyFont="1" applyFill="1">
      <alignment vertical="center"/>
    </xf>
    <xf numFmtId="0" fontId="8" fillId="3" borderId="0" xfId="0" applyFont="1" applyFill="1" applyAlignment="1">
      <alignment horizontal="center" vertical="center" shrinkToFit="1"/>
    </xf>
    <xf numFmtId="0" fontId="18" fillId="3" borderId="0" xfId="0" applyFont="1" applyFill="1">
      <alignment vertical="center"/>
    </xf>
    <xf numFmtId="0" fontId="10" fillId="3" borderId="0" xfId="0" applyFont="1" applyFill="1" applyAlignment="1">
      <alignment horizontal="center" vertical="center" shrinkToFit="1"/>
    </xf>
    <xf numFmtId="0" fontId="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center" shrinkToFit="1"/>
    </xf>
    <xf numFmtId="0" fontId="7" fillId="3" borderId="8" xfId="0" applyFont="1" applyFill="1" applyBorder="1" applyAlignment="1">
      <alignment vertical="center" shrinkToFit="1"/>
    </xf>
    <xf numFmtId="0" fontId="2" fillId="3" borderId="9" xfId="0" applyFont="1" applyFill="1" applyBorder="1" applyAlignment="1">
      <alignment vertical="center" shrinkToFit="1"/>
    </xf>
    <xf numFmtId="0" fontId="2" fillId="3" borderId="34" xfId="0" applyFont="1" applyFill="1" applyBorder="1">
      <alignment vertical="center"/>
    </xf>
    <xf numFmtId="0" fontId="4" fillId="3" borderId="10" xfId="0" applyFont="1" applyFill="1" applyBorder="1" applyAlignment="1">
      <alignment vertical="center" shrinkToFit="1"/>
    </xf>
    <xf numFmtId="0" fontId="2" fillId="3" borderId="13" xfId="0" applyFont="1" applyFill="1" applyBorder="1" applyAlignment="1">
      <alignment vertical="center" shrinkToFit="1"/>
    </xf>
    <xf numFmtId="0" fontId="4" fillId="0" borderId="0" xfId="0" applyFont="1">
      <alignment vertical="center"/>
    </xf>
    <xf numFmtId="0" fontId="14" fillId="3" borderId="0" xfId="0" applyFont="1" applyFill="1">
      <alignment vertical="center"/>
    </xf>
    <xf numFmtId="0" fontId="4" fillId="3" borderId="0" xfId="0" applyFont="1" applyFill="1">
      <alignment vertical="center"/>
    </xf>
    <xf numFmtId="41" fontId="6" fillId="5" borderId="18" xfId="2" applyFont="1" applyFill="1" applyBorder="1" applyAlignment="1" applyProtection="1">
      <alignment vertical="center" shrinkToFit="1"/>
    </xf>
    <xf numFmtId="0" fontId="6" fillId="3" borderId="0" xfId="0" applyFont="1" applyFill="1" applyAlignment="1">
      <alignment horizontal="right" vertical="center" shrinkToFit="1"/>
    </xf>
    <xf numFmtId="0" fontId="6" fillId="0" borderId="22" xfId="0" applyFont="1" applyBorder="1" applyAlignment="1" applyProtection="1">
      <alignment horizontal="right" vertical="center" shrinkToFit="1"/>
      <protection locked="0"/>
    </xf>
    <xf numFmtId="0" fontId="10" fillId="3" borderId="0" xfId="0" applyFont="1" applyFill="1" applyAlignment="1">
      <alignment horizontal="right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4" fillId="3" borderId="0" xfId="0" applyFont="1" applyFill="1" applyAlignment="1">
      <alignment horizontal="center" vertical="center" shrinkToFit="1"/>
    </xf>
    <xf numFmtId="14" fontId="10" fillId="3" borderId="0" xfId="0" applyNumberFormat="1" applyFont="1" applyFill="1" applyAlignment="1">
      <alignment horizontal="center" vertical="center" shrinkToFit="1"/>
    </xf>
    <xf numFmtId="0" fontId="5" fillId="3" borderId="0" xfId="0" applyFont="1" applyFill="1" applyAlignment="1">
      <alignment horizontal="center" vertical="center" shrinkToFit="1"/>
    </xf>
    <xf numFmtId="0" fontId="4" fillId="3" borderId="0" xfId="0" applyFont="1" applyFill="1" applyAlignment="1">
      <alignment horizontal="center" vertical="center" shrinkToFit="1"/>
    </xf>
    <xf numFmtId="49" fontId="4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18" xfId="0" applyNumberFormat="1" applyFont="1" applyFill="1" applyBorder="1" applyAlignment="1" applyProtection="1">
      <alignment horizontal="center" vertical="center" shrinkToFit="1"/>
      <protection locked="0"/>
    </xf>
    <xf numFmtId="179" fontId="6" fillId="5" borderId="39" xfId="0" applyNumberFormat="1" applyFont="1" applyFill="1" applyBorder="1" applyAlignment="1">
      <alignment horizontal="right" vertical="center" shrinkToFit="1"/>
    </xf>
    <xf numFmtId="179" fontId="6" fillId="5" borderId="40" xfId="0" applyNumberFormat="1" applyFont="1" applyFill="1" applyBorder="1" applyAlignment="1">
      <alignment horizontal="right" vertical="center" shrinkToFit="1"/>
    </xf>
    <xf numFmtId="179" fontId="6" fillId="5" borderId="41" xfId="0" applyNumberFormat="1" applyFont="1" applyFill="1" applyBorder="1" applyAlignment="1">
      <alignment horizontal="right" vertical="center" shrinkToFit="1"/>
    </xf>
    <xf numFmtId="0" fontId="24" fillId="0" borderId="44" xfId="0" applyFont="1" applyBorder="1" applyAlignment="1">
      <alignment horizontal="center" vertical="center" wrapText="1" shrinkToFit="1"/>
    </xf>
    <xf numFmtId="0" fontId="24" fillId="0" borderId="30" xfId="0" applyFont="1" applyBorder="1" applyAlignment="1">
      <alignment horizontal="center" vertical="center" shrinkToFit="1"/>
    </xf>
    <xf numFmtId="0" fontId="13" fillId="3" borderId="0" xfId="0" applyFont="1" applyFill="1" applyAlignment="1">
      <alignment horizontal="left" vertical="center" shrinkToFit="1"/>
    </xf>
    <xf numFmtId="177" fontId="4" fillId="4" borderId="1" xfId="0" applyNumberFormat="1" applyFont="1" applyFill="1" applyBorder="1" applyAlignment="1" applyProtection="1">
      <alignment horizontal="center" vertical="center" shrinkToFit="1"/>
      <protection locked="0"/>
    </xf>
    <xf numFmtId="177" fontId="4" fillId="4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37" xfId="0" applyFont="1" applyBorder="1" applyAlignment="1">
      <alignment horizontal="center" vertical="center" wrapText="1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8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41" fontId="4" fillId="6" borderId="28" xfId="2" applyFont="1" applyFill="1" applyBorder="1" applyAlignment="1" applyProtection="1">
      <alignment horizontal="center" vertical="center" shrinkToFit="1"/>
      <protection locked="0"/>
    </xf>
    <xf numFmtId="41" fontId="4" fillId="6" borderId="35" xfId="2" applyFont="1" applyFill="1" applyBorder="1" applyAlignment="1" applyProtection="1">
      <alignment horizontal="center" vertical="center" shrinkToFit="1"/>
      <protection locked="0"/>
    </xf>
    <xf numFmtId="41" fontId="4" fillId="6" borderId="29" xfId="2" applyFont="1" applyFill="1" applyBorder="1" applyAlignment="1" applyProtection="1">
      <alignment horizontal="center" vertical="center" shrinkToFit="1"/>
      <protection locked="0"/>
    </xf>
    <xf numFmtId="41" fontId="4" fillId="6" borderId="2" xfId="2" applyFont="1" applyFill="1" applyBorder="1" applyAlignment="1" applyProtection="1">
      <alignment horizontal="center" vertical="center" shrinkToFit="1"/>
      <protection locked="0"/>
    </xf>
    <xf numFmtId="41" fontId="4" fillId="6" borderId="0" xfId="2" applyFont="1" applyFill="1" applyBorder="1" applyAlignment="1" applyProtection="1">
      <alignment horizontal="center" vertical="center" shrinkToFit="1"/>
      <protection locked="0"/>
    </xf>
    <xf numFmtId="41" fontId="4" fillId="6" borderId="3" xfId="2" applyFont="1" applyFill="1" applyBorder="1" applyAlignment="1" applyProtection="1">
      <alignment horizontal="center" vertical="center" shrinkToFit="1"/>
      <protection locked="0"/>
    </xf>
    <xf numFmtId="41" fontId="4" fillId="6" borderId="30" xfId="2" applyFont="1" applyFill="1" applyBorder="1" applyAlignment="1" applyProtection="1">
      <alignment horizontal="center" vertical="center" shrinkToFit="1"/>
      <protection locked="0"/>
    </xf>
    <xf numFmtId="41" fontId="4" fillId="6" borderId="36" xfId="2" applyFont="1" applyFill="1" applyBorder="1" applyAlignment="1" applyProtection="1">
      <alignment horizontal="center" vertical="center" shrinkToFit="1"/>
      <protection locked="0"/>
    </xf>
    <xf numFmtId="41" fontId="4" fillId="6" borderId="31" xfId="2" applyFont="1" applyFill="1" applyBorder="1" applyAlignment="1" applyProtection="1">
      <alignment horizontal="center" vertical="center" shrinkToFit="1"/>
      <protection locked="0"/>
    </xf>
    <xf numFmtId="14" fontId="3" fillId="0" borderId="28" xfId="0" applyNumberFormat="1" applyFont="1" applyBorder="1" applyAlignment="1">
      <alignment horizontal="center" vertical="center" wrapText="1" shrinkToFit="1"/>
    </xf>
    <xf numFmtId="14" fontId="3" fillId="0" borderId="35" xfId="0" applyNumberFormat="1" applyFont="1" applyBorder="1" applyAlignment="1">
      <alignment horizontal="center" vertical="center" wrapText="1" shrinkToFit="1"/>
    </xf>
    <xf numFmtId="14" fontId="3" fillId="0" borderId="2" xfId="0" applyNumberFormat="1" applyFont="1" applyBorder="1" applyAlignment="1">
      <alignment horizontal="center" vertical="center" wrapText="1" shrinkToFit="1"/>
    </xf>
    <xf numFmtId="14" fontId="3" fillId="0" borderId="0" xfId="0" applyNumberFormat="1" applyFont="1" applyBorder="1" applyAlignment="1">
      <alignment horizontal="center" vertical="center" wrapText="1" shrinkToFit="1"/>
    </xf>
    <xf numFmtId="14" fontId="3" fillId="0" borderId="3" xfId="0" applyNumberFormat="1" applyFont="1" applyBorder="1" applyAlignment="1">
      <alignment horizontal="center" vertical="center" wrapText="1" shrinkToFit="1"/>
    </xf>
    <xf numFmtId="14" fontId="3" fillId="0" borderId="30" xfId="0" applyNumberFormat="1" applyFont="1" applyBorder="1" applyAlignment="1">
      <alignment horizontal="center" vertical="center" wrapText="1" shrinkToFit="1"/>
    </xf>
    <xf numFmtId="14" fontId="3" fillId="0" borderId="31" xfId="0" applyNumberFormat="1" applyFont="1" applyBorder="1" applyAlignment="1">
      <alignment horizontal="center" vertical="center" wrapText="1" shrinkToFit="1"/>
    </xf>
    <xf numFmtId="14" fontId="3" fillId="0" borderId="19" xfId="0" applyNumberFormat="1" applyFont="1" applyBorder="1" applyAlignment="1">
      <alignment horizontal="center" vertical="center" shrinkToFit="1"/>
    </xf>
    <xf numFmtId="14" fontId="3" fillId="0" borderId="20" xfId="0" applyNumberFormat="1" applyFont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left" vertical="center" shrinkToFit="1"/>
    </xf>
    <xf numFmtId="0" fontId="24" fillId="0" borderId="26" xfId="0" applyFont="1" applyBorder="1" applyAlignment="1">
      <alignment horizontal="center" vertical="center" wrapText="1" shrinkToFit="1"/>
    </xf>
    <xf numFmtId="0" fontId="24" fillId="0" borderId="24" xfId="0" applyFont="1" applyBorder="1" applyAlignment="1">
      <alignment horizontal="center" vertical="center" shrinkToFit="1"/>
    </xf>
    <xf numFmtId="179" fontId="4" fillId="6" borderId="39" xfId="0" applyNumberFormat="1" applyFont="1" applyFill="1" applyBorder="1" applyAlignment="1" applyProtection="1">
      <alignment horizontal="right" vertical="center" shrinkToFit="1"/>
      <protection locked="0"/>
    </xf>
    <xf numFmtId="179" fontId="4" fillId="6" borderId="40" xfId="0" applyNumberFormat="1" applyFont="1" applyFill="1" applyBorder="1" applyAlignment="1" applyProtection="1">
      <alignment horizontal="right" vertical="center" shrinkToFit="1"/>
      <protection locked="0"/>
    </xf>
    <xf numFmtId="0" fontId="5" fillId="3" borderId="0" xfId="0" applyFont="1" applyFill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49" fontId="4" fillId="4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7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178" fontId="4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16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19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49" fontId="4" fillId="4" borderId="20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21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26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24" xfId="0" applyNumberFormat="1" applyFont="1" applyFill="1" applyBorder="1" applyAlignment="1" applyProtection="1">
      <alignment horizontal="center" vertical="center" shrinkToFit="1"/>
      <protection locked="0"/>
    </xf>
    <xf numFmtId="49" fontId="4" fillId="4" borderId="25" xfId="0" applyNumberFormat="1" applyFont="1" applyFill="1" applyBorder="1" applyAlignment="1" applyProtection="1">
      <alignment horizontal="center" vertical="center" shrinkToFit="1"/>
      <protection locked="0"/>
    </xf>
    <xf numFmtId="0" fontId="21" fillId="3" borderId="0" xfId="0" applyFont="1" applyFill="1" applyAlignment="1">
      <alignment horizontal="left" vertical="center" shrinkToFit="1"/>
    </xf>
    <xf numFmtId="0" fontId="4" fillId="4" borderId="20" xfId="0" applyFont="1" applyFill="1" applyBorder="1" applyAlignment="1" applyProtection="1">
      <alignment horizontal="center" vertical="center" shrinkToFit="1"/>
      <protection locked="0"/>
    </xf>
    <xf numFmtId="0" fontId="4" fillId="4" borderId="21" xfId="0" applyFont="1" applyFill="1" applyBorder="1" applyAlignment="1" applyProtection="1">
      <alignment horizontal="center" vertical="center" shrinkToFit="1"/>
      <protection locked="0"/>
    </xf>
    <xf numFmtId="0" fontId="3" fillId="0" borderId="2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49" fontId="25" fillId="4" borderId="26" xfId="1" applyNumberFormat="1" applyFont="1" applyFill="1" applyBorder="1" applyAlignment="1" applyProtection="1">
      <alignment horizontal="center" vertical="center" shrinkToFit="1"/>
      <protection locked="0"/>
    </xf>
    <xf numFmtId="49" fontId="4" fillId="4" borderId="27" xfId="0" applyNumberFormat="1" applyFont="1" applyFill="1" applyBorder="1" applyAlignment="1" applyProtection="1">
      <alignment horizontal="center" vertical="center" shrinkToFit="1"/>
      <protection locked="0"/>
    </xf>
    <xf numFmtId="0" fontId="15" fillId="3" borderId="0" xfId="0" applyFont="1" applyFill="1" applyAlignment="1">
      <alignment horizontal="left" vertical="center" shrinkToFit="1"/>
    </xf>
    <xf numFmtId="178" fontId="4" fillId="4" borderId="1" xfId="0" applyNumberFormat="1" applyFont="1" applyFill="1" applyBorder="1" applyAlignment="1" applyProtection="1">
      <alignment horizontal="center" vertical="center" shrinkToFit="1"/>
      <protection locked="0"/>
    </xf>
    <xf numFmtId="178" fontId="4" fillId="4" borderId="18" xfId="0" applyNumberFormat="1" applyFont="1" applyFill="1" applyBorder="1" applyAlignment="1" applyProtection="1">
      <alignment horizontal="center" vertical="center" shrinkToFit="1"/>
      <protection locked="0"/>
    </xf>
    <xf numFmtId="0" fontId="4" fillId="4" borderId="15" xfId="0" applyFont="1" applyFill="1" applyBorder="1" applyAlignment="1" applyProtection="1">
      <alignment horizontal="center" vertical="center" shrinkToFit="1"/>
      <protection locked="0"/>
    </xf>
    <xf numFmtId="0" fontId="4" fillId="4" borderId="16" xfId="0" applyFont="1" applyFill="1" applyBorder="1" applyAlignment="1" applyProtection="1">
      <alignment horizontal="center" vertical="center" shrinkToFit="1"/>
      <protection locked="0"/>
    </xf>
    <xf numFmtId="14" fontId="6" fillId="4" borderId="1" xfId="0" applyNumberFormat="1" applyFont="1" applyFill="1" applyBorder="1" applyAlignment="1" applyProtection="1">
      <alignment horizontal="center" vertical="center" shrinkToFit="1"/>
      <protection locked="0"/>
    </xf>
    <xf numFmtId="14" fontId="6" fillId="4" borderId="18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8" xfId="0" applyNumberFormat="1" applyFont="1" applyFill="1" applyBorder="1" applyAlignment="1" applyProtection="1">
      <alignment horizontal="center" vertical="center" shrinkToFit="1"/>
      <protection locked="0"/>
    </xf>
    <xf numFmtId="176" fontId="4" fillId="4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0" borderId="42" xfId="0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176" fontId="6" fillId="5" borderId="42" xfId="0" applyNumberFormat="1" applyFont="1" applyFill="1" applyBorder="1" applyAlignment="1">
      <alignment horizontal="center" vertical="center" shrinkToFit="1"/>
    </xf>
    <xf numFmtId="176" fontId="6" fillId="5" borderId="43" xfId="0" applyNumberFormat="1" applyFont="1" applyFill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23" fillId="7" borderId="26" xfId="0" applyFont="1" applyFill="1" applyBorder="1" applyAlignment="1" applyProtection="1">
      <alignment horizontal="center" vertical="center"/>
      <protection locked="0"/>
    </xf>
    <xf numFmtId="0" fontId="23" fillId="7" borderId="24" xfId="0" applyFont="1" applyFill="1" applyBorder="1" applyAlignment="1" applyProtection="1">
      <alignment horizontal="center" vertical="center"/>
      <protection locked="0"/>
    </xf>
    <xf numFmtId="0" fontId="23" fillId="7" borderId="25" xfId="0" applyFont="1" applyFill="1" applyBorder="1" applyAlignment="1" applyProtection="1">
      <alignment horizontal="center" vertical="center"/>
      <protection locked="0"/>
    </xf>
    <xf numFmtId="0" fontId="23" fillId="7" borderId="30" xfId="0" applyFont="1" applyFill="1" applyBorder="1" applyAlignment="1" applyProtection="1">
      <alignment horizontal="center" vertical="center"/>
      <protection locked="0"/>
    </xf>
    <xf numFmtId="0" fontId="23" fillId="7" borderId="36" xfId="0" applyFont="1" applyFill="1" applyBorder="1" applyAlignment="1" applyProtection="1">
      <alignment horizontal="center" vertical="center"/>
      <protection locked="0"/>
    </xf>
    <xf numFmtId="0" fontId="24" fillId="0" borderId="1" xfId="0" applyFont="1" applyBorder="1" applyAlignment="1">
      <alignment horizontal="center" vertical="center" wrapText="1" shrinkToFit="1"/>
    </xf>
    <xf numFmtId="0" fontId="24" fillId="0" borderId="26" xfId="0" applyFont="1" applyBorder="1" applyAlignment="1">
      <alignment horizontal="center" vertical="center" shrinkToFit="1"/>
    </xf>
    <xf numFmtId="0" fontId="24" fillId="0" borderId="25" xfId="0" applyFont="1" applyBorder="1" applyAlignment="1">
      <alignment horizontal="center" vertical="center" shrinkToFit="1"/>
    </xf>
    <xf numFmtId="0" fontId="24" fillId="0" borderId="24" xfId="0" applyFont="1" applyBorder="1" applyAlignment="1">
      <alignment horizontal="center" vertical="center" wrapText="1" shrinkToFit="1"/>
    </xf>
    <xf numFmtId="41" fontId="6" fillId="5" borderId="26" xfId="2" applyFont="1" applyFill="1" applyBorder="1" applyAlignment="1" applyProtection="1">
      <alignment horizontal="center" vertical="center" shrinkToFit="1"/>
    </xf>
    <xf numFmtId="41" fontId="6" fillId="5" borderId="24" xfId="2" applyFont="1" applyFill="1" applyBorder="1" applyAlignment="1" applyProtection="1">
      <alignment horizontal="center" vertical="center" shrinkToFit="1"/>
    </xf>
    <xf numFmtId="41" fontId="6" fillId="5" borderId="27" xfId="2" applyFont="1" applyFill="1" applyBorder="1" applyAlignment="1" applyProtection="1">
      <alignment horizontal="center" vertical="center" shrinkToFit="1"/>
    </xf>
    <xf numFmtId="0" fontId="4" fillId="3" borderId="0" xfId="0" applyFont="1" applyFill="1" applyAlignment="1">
      <alignment horizontal="left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4" fillId="3" borderId="32" xfId="0" applyFont="1" applyFill="1" applyBorder="1" applyAlignment="1">
      <alignment horizontal="left" vertical="center" shrinkToFit="1"/>
    </xf>
    <xf numFmtId="0" fontId="4" fillId="3" borderId="22" xfId="0" applyFont="1" applyFill="1" applyBorder="1" applyAlignment="1">
      <alignment horizontal="left" vertical="center" shrinkToFit="1"/>
    </xf>
    <xf numFmtId="0" fontId="9" fillId="3" borderId="22" xfId="0" applyFont="1" applyFill="1" applyBorder="1" applyAlignment="1">
      <alignment horizontal="left" vertical="center" shrinkToFit="1"/>
    </xf>
    <xf numFmtId="0" fontId="9" fillId="3" borderId="33" xfId="0" applyFont="1" applyFill="1" applyBorder="1" applyAlignment="1">
      <alignment horizontal="left" vertical="center" shrinkToFit="1"/>
    </xf>
    <xf numFmtId="0" fontId="6" fillId="3" borderId="8" xfId="0" applyFont="1" applyFill="1" applyBorder="1" applyAlignment="1">
      <alignment horizontal="center" vertical="top" wrapText="1" shrinkToFit="1"/>
    </xf>
    <xf numFmtId="0" fontId="6" fillId="3" borderId="0" xfId="0" applyFont="1" applyFill="1" applyAlignment="1">
      <alignment horizontal="center" vertical="top" wrapText="1" shrinkToFit="1"/>
    </xf>
    <xf numFmtId="0" fontId="6" fillId="3" borderId="10" xfId="0" applyFont="1" applyFill="1" applyBorder="1" applyAlignment="1">
      <alignment horizontal="center" vertical="top" wrapText="1" shrinkToFit="1"/>
    </xf>
    <xf numFmtId="0" fontId="6" fillId="3" borderId="34" xfId="0" applyFont="1" applyFill="1" applyBorder="1" applyAlignment="1">
      <alignment horizontal="center" vertical="top" wrapText="1" shrinkToFit="1"/>
    </xf>
    <xf numFmtId="0" fontId="6" fillId="3" borderId="0" xfId="0" applyFont="1" applyFill="1" applyAlignment="1">
      <alignment horizontal="left" vertical="top" wrapText="1" shrinkToFit="1"/>
    </xf>
    <xf numFmtId="0" fontId="16" fillId="3" borderId="0" xfId="0" applyFont="1" applyFill="1" applyAlignment="1">
      <alignment horizontal="center" vertical="center" shrinkToFit="1"/>
    </xf>
    <xf numFmtId="14" fontId="10" fillId="3" borderId="0" xfId="0" applyNumberFormat="1" applyFont="1" applyFill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10" fillId="2" borderId="0" xfId="0" applyFont="1" applyFill="1" applyAlignment="1" applyProtection="1">
      <alignment horizontal="center" vertical="center" shrinkToFit="1"/>
      <protection locked="0"/>
    </xf>
    <xf numFmtId="0" fontId="10" fillId="3" borderId="0" xfId="0" applyFont="1" applyFill="1" applyAlignment="1">
      <alignment horizontal="right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30</xdr:row>
          <xdr:rowOff>0</xdr:rowOff>
        </xdr:from>
        <xdr:to>
          <xdr:col>7</xdr:col>
          <xdr:colOff>0</xdr:colOff>
          <xdr:row>31</xdr:row>
          <xdr:rowOff>0</xdr:rowOff>
        </xdr:to>
        <xdr:grpSp>
          <xdr:nvGrpSpPr>
            <xdr:cNvPr id="2" name="그룹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3529853" y="8695765"/>
              <a:ext cx="0" cy="246529"/>
              <a:chOff x="0" y="8800183"/>
              <a:chExt cx="3492500" cy="344189"/>
            </a:xfrm>
          </xdr:grpSpPr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3492500" y="8814465"/>
                <a:ext cx="0" cy="22861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000-000010040000}"/>
                  </a:ext>
                </a:extLst>
              </xdr:cNvPr>
              <xdr:cNvSpPr/>
            </xdr:nvSpPr>
            <xdr:spPr bwMode="auto">
              <a:xfrm>
                <a:off x="3492500" y="8800185"/>
                <a:ext cx="0" cy="2571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id="{00000000-0008-0000-0000-000011040000}"/>
                  </a:ext>
                </a:extLst>
              </xdr:cNvPr>
              <xdr:cNvSpPr/>
            </xdr:nvSpPr>
            <xdr:spPr bwMode="auto">
              <a:xfrm>
                <a:off x="3492500" y="8800183"/>
                <a:ext cx="0" cy="2571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000-000012040000}"/>
                  </a:ext>
                </a:extLst>
              </xdr:cNvPr>
              <xdr:cNvSpPr/>
            </xdr:nvSpPr>
            <xdr:spPr bwMode="auto">
              <a:xfrm>
                <a:off x="0" y="8887184"/>
                <a:ext cx="0" cy="2571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gmail.com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56"/>
  <sheetViews>
    <sheetView tabSelected="1" view="pageBreakPreview" zoomScale="85" zoomScaleNormal="100" zoomScaleSheetLayoutView="85" workbookViewId="0">
      <selection activeCell="A2" sqref="A2:P2"/>
    </sheetView>
  </sheetViews>
  <sheetFormatPr defaultColWidth="9" defaultRowHeight="16.5" x14ac:dyDescent="0.3"/>
  <cols>
    <col min="1" max="11" width="6.625" style="3" customWidth="1"/>
    <col min="12" max="12" width="7.875" style="3" customWidth="1"/>
    <col min="13" max="13" width="5" style="13" customWidth="1"/>
    <col min="14" max="15" width="5" style="3" customWidth="1"/>
    <col min="16" max="16" width="11.875" style="3" customWidth="1"/>
    <col min="17" max="17" width="0.125" style="5" customWidth="1"/>
    <col min="18" max="18" width="9.125" style="5" customWidth="1"/>
    <col min="19" max="16384" width="9" style="3"/>
  </cols>
  <sheetData>
    <row r="1" spans="1:19" ht="20.100000000000001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46"/>
      <c r="N1" s="49" t="s">
        <v>56</v>
      </c>
      <c r="O1" s="49"/>
      <c r="P1" s="49"/>
      <c r="Q1" s="37"/>
    </row>
    <row r="2" spans="1:19" ht="31.5" x14ac:dyDescent="0.3">
      <c r="A2" s="92" t="s">
        <v>10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37"/>
    </row>
    <row r="3" spans="1:19" ht="20.100000000000001" customHeight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5"/>
      <c r="N3" s="16"/>
      <c r="O3" s="16"/>
      <c r="P3" s="16"/>
      <c r="Q3" s="37"/>
    </row>
    <row r="4" spans="1:19" s="4" customFormat="1" ht="20.100000000000001" customHeight="1" thickBot="1" x14ac:dyDescent="0.35">
      <c r="A4" s="107" t="s">
        <v>28</v>
      </c>
      <c r="B4" s="107"/>
      <c r="C4" s="57" t="str">
        <f>IF((COUNTA(E5,E6,E7,E8,E9,E10,M8,M7,M6,M5))&lt;10,"◀ 인정사항 정보를 모두 입력하세요.","")</f>
        <v/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38"/>
      <c r="R4" s="6"/>
    </row>
    <row r="5" spans="1:19" ht="24" customHeight="1" x14ac:dyDescent="0.3">
      <c r="A5" s="93" t="s">
        <v>31</v>
      </c>
      <c r="B5" s="94"/>
      <c r="C5" s="94"/>
      <c r="D5" s="94"/>
      <c r="E5" s="95" t="s">
        <v>57</v>
      </c>
      <c r="F5" s="95"/>
      <c r="G5" s="95"/>
      <c r="H5" s="95"/>
      <c r="I5" s="94" t="s">
        <v>12</v>
      </c>
      <c r="J5" s="94"/>
      <c r="K5" s="94"/>
      <c r="L5" s="94"/>
      <c r="M5" s="118" t="s">
        <v>64</v>
      </c>
      <c r="N5" s="118"/>
      <c r="O5" s="118"/>
      <c r="P5" s="119"/>
      <c r="Q5" s="39"/>
    </row>
    <row r="6" spans="1:19" ht="24" customHeight="1" x14ac:dyDescent="0.3">
      <c r="A6" s="96" t="s">
        <v>11</v>
      </c>
      <c r="B6" s="97"/>
      <c r="C6" s="97"/>
      <c r="D6" s="97"/>
      <c r="E6" s="104" t="s">
        <v>65</v>
      </c>
      <c r="F6" s="105"/>
      <c r="G6" s="105"/>
      <c r="H6" s="106"/>
      <c r="I6" s="97" t="s">
        <v>59</v>
      </c>
      <c r="J6" s="97"/>
      <c r="K6" s="97"/>
      <c r="L6" s="97"/>
      <c r="M6" s="116">
        <v>12345</v>
      </c>
      <c r="N6" s="116"/>
      <c r="O6" s="116"/>
      <c r="P6" s="117"/>
      <c r="Q6" s="39"/>
    </row>
    <row r="7" spans="1:19" ht="24" customHeight="1" x14ac:dyDescent="0.3">
      <c r="A7" s="96" t="s">
        <v>16</v>
      </c>
      <c r="B7" s="97"/>
      <c r="C7" s="97"/>
      <c r="D7" s="97"/>
      <c r="E7" s="50" t="s">
        <v>42</v>
      </c>
      <c r="F7" s="50"/>
      <c r="G7" s="50"/>
      <c r="H7" s="50"/>
      <c r="I7" s="97" t="s">
        <v>15</v>
      </c>
      <c r="J7" s="97"/>
      <c r="K7" s="97"/>
      <c r="L7" s="97"/>
      <c r="M7" s="50" t="s">
        <v>71</v>
      </c>
      <c r="N7" s="50"/>
      <c r="O7" s="50"/>
      <c r="P7" s="51"/>
      <c r="Q7" s="39"/>
    </row>
    <row r="8" spans="1:19" ht="24" customHeight="1" x14ac:dyDescent="0.3">
      <c r="A8" s="96" t="s">
        <v>17</v>
      </c>
      <c r="B8" s="97"/>
      <c r="C8" s="97"/>
      <c r="D8" s="97"/>
      <c r="E8" s="50" t="s">
        <v>66</v>
      </c>
      <c r="F8" s="50"/>
      <c r="G8" s="50"/>
      <c r="H8" s="50"/>
      <c r="I8" s="97" t="s">
        <v>9</v>
      </c>
      <c r="J8" s="97"/>
      <c r="K8" s="97"/>
      <c r="L8" s="97"/>
      <c r="M8" s="58" t="s">
        <v>63</v>
      </c>
      <c r="N8" s="58"/>
      <c r="O8" s="58"/>
      <c r="P8" s="59"/>
      <c r="Q8" s="39"/>
    </row>
    <row r="9" spans="1:19" ht="24" customHeight="1" x14ac:dyDescent="0.3">
      <c r="A9" s="110" t="s">
        <v>35</v>
      </c>
      <c r="B9" s="111"/>
      <c r="C9" s="111"/>
      <c r="D9" s="112"/>
      <c r="E9" s="113" t="s">
        <v>72</v>
      </c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14"/>
      <c r="Q9" s="39"/>
    </row>
    <row r="10" spans="1:19" ht="24" customHeight="1" thickBot="1" x14ac:dyDescent="0.35">
      <c r="A10" s="100" t="s">
        <v>18</v>
      </c>
      <c r="B10" s="101"/>
      <c r="C10" s="101"/>
      <c r="D10" s="101"/>
      <c r="E10" s="108" t="s">
        <v>73</v>
      </c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9"/>
      <c r="Q10" s="39"/>
    </row>
    <row r="11" spans="1:19" ht="19.5" customHeight="1" x14ac:dyDescent="0.3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17"/>
      <c r="N11" s="17"/>
      <c r="O11" s="18"/>
      <c r="P11" s="18"/>
      <c r="Q11" s="39"/>
    </row>
    <row r="12" spans="1:19" ht="20.100000000000001" customHeight="1" thickBot="1" x14ac:dyDescent="0.35">
      <c r="A12" s="107" t="s">
        <v>29</v>
      </c>
      <c r="B12" s="107"/>
      <c r="C12" s="107"/>
      <c r="D12" s="57" t="str">
        <f>IF((COUNTA(E13,E14,E15,E16,E17,M14,M13))&lt;7,"◀ 참여연구과제 정보를 모두 입력하세요.","")</f>
        <v/>
      </c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37"/>
    </row>
    <row r="13" spans="1:19" ht="24" customHeight="1" x14ac:dyDescent="0.3">
      <c r="A13" s="93" t="s">
        <v>48</v>
      </c>
      <c r="B13" s="94"/>
      <c r="C13" s="94"/>
      <c r="D13" s="94"/>
      <c r="E13" s="98" t="s">
        <v>74</v>
      </c>
      <c r="F13" s="98"/>
      <c r="G13" s="98"/>
      <c r="H13" s="98"/>
      <c r="I13" s="94" t="s">
        <v>19</v>
      </c>
      <c r="J13" s="94"/>
      <c r="K13" s="94"/>
      <c r="L13" s="94"/>
      <c r="M13" s="95" t="s">
        <v>54</v>
      </c>
      <c r="N13" s="95"/>
      <c r="O13" s="95"/>
      <c r="P13" s="99"/>
      <c r="Q13" s="37"/>
      <c r="R13" s="7"/>
      <c r="S13" s="7"/>
    </row>
    <row r="14" spans="1:19" ht="24" customHeight="1" x14ac:dyDescent="0.3">
      <c r="A14" s="96" t="s">
        <v>20</v>
      </c>
      <c r="B14" s="97"/>
      <c r="C14" s="97"/>
      <c r="D14" s="97"/>
      <c r="E14" s="50" t="s">
        <v>33</v>
      </c>
      <c r="F14" s="50"/>
      <c r="G14" s="50"/>
      <c r="H14" s="50"/>
      <c r="I14" s="97" t="s">
        <v>75</v>
      </c>
      <c r="J14" s="97"/>
      <c r="K14" s="97"/>
      <c r="L14" s="97"/>
      <c r="M14" s="50" t="s">
        <v>76</v>
      </c>
      <c r="N14" s="50"/>
      <c r="O14" s="50"/>
      <c r="P14" s="51"/>
      <c r="Q14" s="37"/>
      <c r="R14" s="7"/>
      <c r="S14" s="7"/>
    </row>
    <row r="15" spans="1:19" ht="24" customHeight="1" x14ac:dyDescent="0.3">
      <c r="A15" s="96" t="s">
        <v>21</v>
      </c>
      <c r="B15" s="97"/>
      <c r="C15" s="97"/>
      <c r="D15" s="97"/>
      <c r="E15" s="50" t="s">
        <v>77</v>
      </c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1"/>
      <c r="Q15" s="37"/>
      <c r="R15" s="7"/>
      <c r="S15" s="7"/>
    </row>
    <row r="16" spans="1:19" ht="24" customHeight="1" x14ac:dyDescent="0.3">
      <c r="A16" s="96" t="s">
        <v>44</v>
      </c>
      <c r="B16" s="97"/>
      <c r="C16" s="97"/>
      <c r="D16" s="97"/>
      <c r="E16" s="50" t="s">
        <v>34</v>
      </c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1"/>
      <c r="Q16" s="37"/>
      <c r="R16" s="7"/>
      <c r="S16" s="7"/>
    </row>
    <row r="17" spans="1:19" ht="24" customHeight="1" thickBot="1" x14ac:dyDescent="0.35">
      <c r="A17" s="100" t="s">
        <v>43</v>
      </c>
      <c r="B17" s="101"/>
      <c r="C17" s="101"/>
      <c r="D17" s="101"/>
      <c r="E17" s="102" t="s">
        <v>78</v>
      </c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3"/>
      <c r="Q17" s="37"/>
      <c r="R17" s="7"/>
      <c r="S17" s="7"/>
    </row>
    <row r="18" spans="1:19" ht="20.100000000000001" customHeight="1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7"/>
      <c r="N18" s="19"/>
      <c r="O18" s="19"/>
      <c r="P18" s="19"/>
      <c r="Q18" s="37"/>
    </row>
    <row r="19" spans="1:19" ht="20.100000000000001" customHeight="1" thickBot="1" x14ac:dyDescent="0.35">
      <c r="A19" s="107" t="s">
        <v>30</v>
      </c>
      <c r="B19" s="107"/>
      <c r="C19" s="107"/>
      <c r="D19" s="107"/>
      <c r="E19" s="115" t="str">
        <f>IF((COUNTA(E20,E21,E22,E23,M21,E30,M22,M30))&lt;8,"◀계약정보를 모두 입력하세요.","")</f>
        <v/>
      </c>
      <c r="F19" s="115"/>
      <c r="G19" s="115"/>
      <c r="H19" s="115"/>
      <c r="I19" s="115"/>
      <c r="J19" s="115"/>
      <c r="K19" s="20"/>
      <c r="L19" s="20"/>
      <c r="M19" s="21"/>
      <c r="N19" s="22"/>
      <c r="O19" s="20"/>
      <c r="P19" s="20"/>
      <c r="Q19" s="37"/>
    </row>
    <row r="20" spans="1:19" ht="24" customHeight="1" x14ac:dyDescent="0.3">
      <c r="A20" s="93" t="str">
        <f>E5&amp;" 연구원 근무내용"</f>
        <v>김숭실 연구원 근무내용</v>
      </c>
      <c r="B20" s="94"/>
      <c r="C20" s="94"/>
      <c r="D20" s="94"/>
      <c r="E20" s="95" t="s">
        <v>58</v>
      </c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9"/>
      <c r="Q20" s="37"/>
      <c r="R20" s="8"/>
    </row>
    <row r="21" spans="1:19" ht="24" customHeight="1" x14ac:dyDescent="0.3">
      <c r="A21" s="96" t="str">
        <f>E5&amp; " 연구원 근무장소"</f>
        <v>김숭실 연구원 근무장소</v>
      </c>
      <c r="B21" s="97"/>
      <c r="C21" s="97"/>
      <c r="D21" s="97"/>
      <c r="E21" s="50" t="s">
        <v>67</v>
      </c>
      <c r="F21" s="50"/>
      <c r="G21" s="50"/>
      <c r="H21" s="50"/>
      <c r="I21" s="126" t="s">
        <v>22</v>
      </c>
      <c r="J21" s="62"/>
      <c r="K21" s="97" t="s">
        <v>1</v>
      </c>
      <c r="L21" s="97"/>
      <c r="M21" s="122" t="s">
        <v>82</v>
      </c>
      <c r="N21" s="122"/>
      <c r="O21" s="122"/>
      <c r="P21" s="123"/>
      <c r="Q21" s="37"/>
      <c r="R21" s="8"/>
    </row>
    <row r="22" spans="1:19" ht="24" customHeight="1" x14ac:dyDescent="0.3">
      <c r="A22" s="96" t="s">
        <v>5</v>
      </c>
      <c r="B22" s="97"/>
      <c r="C22" s="97"/>
      <c r="D22" s="97"/>
      <c r="E22" s="124">
        <v>40</v>
      </c>
      <c r="F22" s="124"/>
      <c r="G22" s="124"/>
      <c r="H22" s="124"/>
      <c r="I22" s="129"/>
      <c r="J22" s="68"/>
      <c r="K22" s="97" t="s">
        <v>2</v>
      </c>
      <c r="L22" s="97"/>
      <c r="M22" s="120">
        <v>46446</v>
      </c>
      <c r="N22" s="120"/>
      <c r="O22" s="120"/>
      <c r="P22" s="121"/>
      <c r="Q22" s="37"/>
      <c r="R22" s="8"/>
    </row>
    <row r="23" spans="1:19" ht="24" customHeight="1" x14ac:dyDescent="0.3">
      <c r="A23" s="96" t="s">
        <v>40</v>
      </c>
      <c r="B23" s="97"/>
      <c r="C23" s="97"/>
      <c r="D23" s="97"/>
      <c r="E23" s="50" t="s">
        <v>45</v>
      </c>
      <c r="F23" s="50"/>
      <c r="G23" s="50"/>
      <c r="H23" s="50"/>
      <c r="I23" s="97" t="str">
        <f>E5&amp; " 임용기간(개월)"</f>
        <v>김숭실 임용기간(개월)</v>
      </c>
      <c r="J23" s="97"/>
      <c r="K23" s="125"/>
      <c r="L23" s="126"/>
      <c r="M23" s="127">
        <f>DATEDIF(M21,M22+1,"M")</f>
        <v>12</v>
      </c>
      <c r="N23" s="127"/>
      <c r="O23" s="127"/>
      <c r="P23" s="128"/>
      <c r="Q23" s="37"/>
      <c r="R23" s="8"/>
    </row>
    <row r="24" spans="1:19" x14ac:dyDescent="0.3">
      <c r="A24" s="60" t="s">
        <v>47</v>
      </c>
      <c r="B24" s="61"/>
      <c r="C24" s="61"/>
      <c r="D24" s="62"/>
      <c r="E24" s="69">
        <v>2799790</v>
      </c>
      <c r="F24" s="70"/>
      <c r="G24" s="70"/>
      <c r="H24" s="71"/>
      <c r="I24" s="78" t="s">
        <v>53</v>
      </c>
      <c r="J24" s="79"/>
      <c r="K24" s="88" t="s">
        <v>68</v>
      </c>
      <c r="L24" s="137"/>
      <c r="M24" s="130" t="s">
        <v>62</v>
      </c>
      <c r="N24" s="131"/>
      <c r="O24" s="132"/>
      <c r="P24" s="40">
        <f>ROUNDDOWN(IF(M24="가입",E24*3.595%,0),-1)</f>
        <v>100650</v>
      </c>
      <c r="Q24" s="37"/>
      <c r="R24" s="8"/>
    </row>
    <row r="25" spans="1:19" ht="24" customHeight="1" x14ac:dyDescent="0.3">
      <c r="A25" s="63"/>
      <c r="B25" s="64"/>
      <c r="C25" s="64"/>
      <c r="D25" s="65"/>
      <c r="E25" s="72"/>
      <c r="F25" s="73"/>
      <c r="G25" s="73"/>
      <c r="H25" s="74"/>
      <c r="I25" s="80"/>
      <c r="J25" s="81"/>
      <c r="K25" s="55" t="s">
        <v>69</v>
      </c>
      <c r="L25" s="56"/>
      <c r="M25" s="130" t="s">
        <v>62</v>
      </c>
      <c r="N25" s="131"/>
      <c r="O25" s="131"/>
      <c r="P25" s="40">
        <f>ROUNDDOWN(IF(M25="가입",P24*13.14%,0),-1)</f>
        <v>13220</v>
      </c>
      <c r="Q25" s="37"/>
      <c r="R25" s="8"/>
    </row>
    <row r="26" spans="1:19" ht="24" customHeight="1" x14ac:dyDescent="0.3">
      <c r="A26" s="63"/>
      <c r="B26" s="64"/>
      <c r="C26" s="64"/>
      <c r="D26" s="65"/>
      <c r="E26" s="72"/>
      <c r="F26" s="73"/>
      <c r="G26" s="73"/>
      <c r="H26" s="74"/>
      <c r="I26" s="80"/>
      <c r="J26" s="82"/>
      <c r="K26" s="135" t="s">
        <v>70</v>
      </c>
      <c r="L26" s="136"/>
      <c r="M26" s="130" t="s">
        <v>83</v>
      </c>
      <c r="N26" s="131"/>
      <c r="O26" s="131"/>
      <c r="P26" s="40">
        <f>ROUNDDOWN(IF(M26="가입",ROUNDDOWN(E24,-3)*4.75%,0),-1)</f>
        <v>0</v>
      </c>
      <c r="Q26" s="37"/>
      <c r="R26" s="8"/>
    </row>
    <row r="27" spans="1:19" ht="24" customHeight="1" x14ac:dyDescent="0.3">
      <c r="A27" s="63"/>
      <c r="B27" s="64"/>
      <c r="C27" s="64"/>
      <c r="D27" s="65"/>
      <c r="E27" s="72"/>
      <c r="F27" s="73"/>
      <c r="G27" s="73"/>
      <c r="H27" s="74"/>
      <c r="I27" s="80"/>
      <c r="J27" s="82"/>
      <c r="K27" s="135" t="s">
        <v>61</v>
      </c>
      <c r="L27" s="136"/>
      <c r="M27" s="130" t="s">
        <v>83</v>
      </c>
      <c r="N27" s="131"/>
      <c r="O27" s="131"/>
      <c r="P27" s="40">
        <f>ROUNDDOWN(IF(M27="가입",E24*1.35%,0),-1)</f>
        <v>0</v>
      </c>
      <c r="Q27" s="37"/>
      <c r="R27" s="8"/>
    </row>
    <row r="28" spans="1:19" ht="24" customHeight="1" x14ac:dyDescent="0.3">
      <c r="A28" s="63"/>
      <c r="B28" s="64"/>
      <c r="C28" s="64"/>
      <c r="D28" s="65"/>
      <c r="E28" s="72"/>
      <c r="F28" s="73"/>
      <c r="G28" s="73"/>
      <c r="H28" s="74"/>
      <c r="I28" s="80"/>
      <c r="J28" s="82"/>
      <c r="K28" s="88" t="s">
        <v>81</v>
      </c>
      <c r="L28" s="89"/>
      <c r="M28" s="133" t="s">
        <v>49</v>
      </c>
      <c r="N28" s="134"/>
      <c r="O28" s="134"/>
      <c r="P28" s="40">
        <f>ROUNDDOWN(E24*0.796%,-1)</f>
        <v>22280</v>
      </c>
      <c r="Q28" s="37"/>
      <c r="R28" s="8"/>
    </row>
    <row r="29" spans="1:19" ht="24" customHeight="1" x14ac:dyDescent="0.3">
      <c r="A29" s="66"/>
      <c r="B29" s="67"/>
      <c r="C29" s="67"/>
      <c r="D29" s="68"/>
      <c r="E29" s="75"/>
      <c r="F29" s="76"/>
      <c r="G29" s="76"/>
      <c r="H29" s="77"/>
      <c r="I29" s="83"/>
      <c r="J29" s="84"/>
      <c r="K29" s="88" t="s">
        <v>46</v>
      </c>
      <c r="L29" s="138"/>
      <c r="M29" s="139">
        <f>SUM(P24:P28)</f>
        <v>136150</v>
      </c>
      <c r="N29" s="140"/>
      <c r="O29" s="140"/>
      <c r="P29" s="141"/>
      <c r="Q29" s="37"/>
      <c r="R29" s="8"/>
    </row>
    <row r="30" spans="1:19" ht="24" customHeight="1" thickBot="1" x14ac:dyDescent="0.35">
      <c r="A30" s="85" t="s">
        <v>55</v>
      </c>
      <c r="B30" s="86"/>
      <c r="C30" s="86"/>
      <c r="D30" s="86"/>
      <c r="E30" s="90">
        <v>2799720</v>
      </c>
      <c r="F30" s="91"/>
      <c r="G30" s="91"/>
      <c r="H30" s="91"/>
      <c r="I30" s="86" t="str">
        <f>"④총 인건비"</f>
        <v>④총 인건비</v>
      </c>
      <c r="J30" s="86"/>
      <c r="K30" s="86"/>
      <c r="L30" s="86"/>
      <c r="M30" s="52">
        <f>(E24+M29)*M23+E30+M31</f>
        <v>38031000</v>
      </c>
      <c r="N30" s="53"/>
      <c r="O30" s="53"/>
      <c r="P30" s="54"/>
      <c r="Q30" s="37"/>
      <c r="R30" s="8"/>
    </row>
    <row r="31" spans="1:19" s="5" customFormat="1" ht="20.100000000000001" customHeight="1" x14ac:dyDescent="0.3">
      <c r="A31" s="14"/>
      <c r="B31" s="14"/>
      <c r="C31" s="14"/>
      <c r="D31" s="23"/>
      <c r="E31" s="24"/>
      <c r="F31" s="24"/>
      <c r="G31" s="24"/>
      <c r="H31" s="24"/>
      <c r="I31" s="24"/>
      <c r="J31" s="24"/>
      <c r="K31" s="46"/>
      <c r="L31" s="41" t="str">
        <f>IF(M31&gt;0,"차액:","   ")</f>
        <v xml:space="preserve">   </v>
      </c>
      <c r="M31" s="42"/>
      <c r="N31" s="87" t="str">
        <f>IF(M31&gt;0,"원은 산학협력단 귀속","   ")</f>
        <v xml:space="preserve">   </v>
      </c>
      <c r="O31" s="87"/>
      <c r="P31" s="87"/>
      <c r="Q31" s="37"/>
      <c r="R31" s="8"/>
    </row>
    <row r="32" spans="1:19" ht="20.100000000000001" customHeight="1" x14ac:dyDescent="0.3">
      <c r="A32" s="49" t="s">
        <v>32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37"/>
      <c r="R32" s="8"/>
    </row>
    <row r="33" spans="1:18" ht="20.100000000000001" customHeight="1" x14ac:dyDescent="0.3">
      <c r="A33" s="19"/>
      <c r="B33" s="25"/>
      <c r="C33" s="19"/>
      <c r="D33" s="19"/>
      <c r="E33" s="14"/>
      <c r="F33" s="14"/>
      <c r="G33" s="14"/>
      <c r="H33" s="14"/>
      <c r="I33" s="14"/>
      <c r="J33" s="14"/>
      <c r="K33" s="154"/>
      <c r="L33" s="154"/>
      <c r="M33" s="154"/>
      <c r="N33" s="154"/>
      <c r="O33" s="154"/>
      <c r="P33" s="16"/>
      <c r="Q33" s="37"/>
      <c r="R33" s="8"/>
    </row>
    <row r="34" spans="1:18" ht="20.100000000000001" customHeight="1" x14ac:dyDescent="0.3">
      <c r="A34" s="26"/>
      <c r="B34" s="26"/>
      <c r="C34" s="26"/>
      <c r="D34" s="26"/>
      <c r="E34" s="14"/>
      <c r="F34" s="14"/>
      <c r="G34" s="14"/>
      <c r="H34" s="155">
        <f ca="1">TODAY()</f>
        <v>46085</v>
      </c>
      <c r="I34" s="155"/>
      <c r="J34" s="47"/>
      <c r="K34" s="154"/>
      <c r="L34" s="154"/>
      <c r="M34" s="154"/>
      <c r="N34" s="154"/>
      <c r="O34" s="154"/>
      <c r="P34" s="16"/>
      <c r="Q34" s="37"/>
      <c r="R34" s="8"/>
    </row>
    <row r="35" spans="1:18" ht="20.100000000000001" customHeight="1" x14ac:dyDescent="0.3">
      <c r="A35" s="142" t="s">
        <v>27</v>
      </c>
      <c r="B35" s="142"/>
      <c r="C35" s="142"/>
      <c r="D35" s="142"/>
      <c r="E35" s="26"/>
      <c r="F35" s="26"/>
      <c r="G35" s="26"/>
      <c r="H35" s="26"/>
      <c r="I35" s="26"/>
      <c r="J35" s="26"/>
      <c r="K35" s="154"/>
      <c r="L35" s="154"/>
      <c r="M35" s="154"/>
      <c r="N35" s="154"/>
      <c r="O35" s="154"/>
      <c r="P35" s="16"/>
      <c r="Q35" s="37"/>
      <c r="R35" s="8"/>
    </row>
    <row r="36" spans="1:18" ht="20.100000000000001" customHeight="1" x14ac:dyDescent="0.3">
      <c r="A36" s="153" t="s">
        <v>60</v>
      </c>
      <c r="B36" s="153"/>
      <c r="C36" s="153"/>
      <c r="D36" s="153"/>
      <c r="E36" s="153"/>
      <c r="F36" s="153"/>
      <c r="G36" s="26"/>
      <c r="H36" s="26"/>
      <c r="I36" s="26"/>
      <c r="J36" s="26"/>
      <c r="K36" s="26"/>
      <c r="L36" s="26"/>
      <c r="M36" s="30"/>
      <c r="N36" s="26"/>
      <c r="O36" s="26"/>
      <c r="P36" s="16"/>
      <c r="Q36" s="37"/>
      <c r="R36" s="8"/>
    </row>
    <row r="37" spans="1:18" ht="20.100000000000001" customHeight="1" x14ac:dyDescent="0.3">
      <c r="A37" s="153"/>
      <c r="B37" s="153"/>
      <c r="C37" s="153"/>
      <c r="D37" s="153"/>
      <c r="E37" s="153"/>
      <c r="F37" s="153"/>
      <c r="G37" s="26"/>
      <c r="H37" s="26"/>
      <c r="I37" s="23"/>
      <c r="J37" s="23"/>
      <c r="K37" s="26"/>
      <c r="L37" s="43"/>
      <c r="M37" s="29"/>
      <c r="N37" s="43"/>
      <c r="O37" s="43"/>
      <c r="P37" s="16"/>
      <c r="Q37" s="37"/>
      <c r="R37" s="8"/>
    </row>
    <row r="38" spans="1:18" ht="29.25" customHeight="1" x14ac:dyDescent="0.3">
      <c r="A38" s="153"/>
      <c r="B38" s="153"/>
      <c r="C38" s="153"/>
      <c r="D38" s="153"/>
      <c r="E38" s="153"/>
      <c r="F38" s="153"/>
      <c r="G38" s="26"/>
      <c r="H38" s="26"/>
      <c r="I38" s="23"/>
      <c r="J38" s="23"/>
      <c r="K38" s="159" t="s">
        <v>23</v>
      </c>
      <c r="L38" s="159"/>
      <c r="M38" s="158"/>
      <c r="N38" s="158"/>
      <c r="O38" s="29" t="s">
        <v>3</v>
      </c>
      <c r="P38" s="46"/>
      <c r="Q38" s="37"/>
      <c r="R38" s="8"/>
    </row>
    <row r="39" spans="1:18" ht="18.75" customHeight="1" x14ac:dyDescent="0.3">
      <c r="A39" s="26"/>
      <c r="B39" s="23"/>
      <c r="C39" s="23"/>
      <c r="D39" s="23"/>
      <c r="E39" s="23"/>
      <c r="F39" s="23"/>
      <c r="G39" s="23"/>
      <c r="H39" s="23"/>
      <c r="I39" s="23"/>
      <c r="J39" s="23"/>
      <c r="K39" s="27"/>
      <c r="L39" s="43"/>
      <c r="M39" s="29"/>
      <c r="N39" s="43"/>
      <c r="O39" s="43"/>
      <c r="P39" s="16"/>
      <c r="Q39" s="37"/>
      <c r="R39" s="8"/>
    </row>
    <row r="40" spans="1:18" ht="20.100000000000001" customHeight="1" thickBot="1" x14ac:dyDescent="0.35">
      <c r="A40" s="28" t="s">
        <v>26</v>
      </c>
      <c r="B40" s="23"/>
      <c r="C40" s="23"/>
      <c r="D40" s="23"/>
      <c r="E40" s="23"/>
      <c r="F40" s="23"/>
      <c r="G40" s="23"/>
      <c r="H40" s="23"/>
      <c r="I40" s="23"/>
      <c r="J40" s="23"/>
      <c r="K40" s="27"/>
      <c r="L40" s="43"/>
      <c r="M40" s="29"/>
      <c r="N40" s="43"/>
      <c r="O40" s="43"/>
      <c r="P40" s="16"/>
      <c r="Q40" s="37"/>
      <c r="R40" s="8"/>
    </row>
    <row r="41" spans="1:18" ht="24" customHeight="1" thickBot="1" x14ac:dyDescent="0.35">
      <c r="A41" s="145" t="s">
        <v>79</v>
      </c>
      <c r="B41" s="146"/>
      <c r="C41" s="146"/>
      <c r="D41" s="146"/>
      <c r="E41" s="146"/>
      <c r="F41" s="146"/>
      <c r="G41" s="146"/>
      <c r="H41" s="147"/>
      <c r="I41" s="147"/>
      <c r="J41" s="147"/>
      <c r="K41" s="147"/>
      <c r="L41" s="147"/>
      <c r="M41" s="147"/>
      <c r="N41" s="147"/>
      <c r="O41" s="147"/>
      <c r="P41" s="148"/>
      <c r="Q41" s="37"/>
    </row>
    <row r="42" spans="1:18" ht="24.75" customHeight="1" x14ac:dyDescent="0.3">
      <c r="A42" s="149" t="s">
        <v>41</v>
      </c>
      <c r="B42" s="150"/>
      <c r="C42" s="150"/>
      <c r="D42" s="150"/>
      <c r="E42" s="150"/>
      <c r="F42" s="150"/>
      <c r="G42" s="150"/>
      <c r="H42" s="150"/>
      <c r="I42" s="150"/>
      <c r="J42" s="31"/>
      <c r="K42" s="164" t="s">
        <v>24</v>
      </c>
      <c r="L42" s="165"/>
      <c r="M42" s="162" t="s">
        <v>80</v>
      </c>
      <c r="N42" s="163"/>
      <c r="O42" s="160" t="s">
        <v>25</v>
      </c>
      <c r="P42" s="161"/>
      <c r="Q42" s="37"/>
    </row>
    <row r="43" spans="1:18" ht="24.75" customHeight="1" x14ac:dyDescent="0.3">
      <c r="A43" s="149"/>
      <c r="B43" s="150"/>
      <c r="C43" s="150"/>
      <c r="D43" s="150"/>
      <c r="E43" s="150"/>
      <c r="F43" s="150"/>
      <c r="G43" s="150"/>
      <c r="H43" s="150"/>
      <c r="I43" s="150"/>
      <c r="J43" s="31"/>
      <c r="K43" s="32"/>
      <c r="L43" s="156" t="s">
        <v>0</v>
      </c>
      <c r="M43" s="143" t="s">
        <v>0</v>
      </c>
      <c r="N43" s="44"/>
      <c r="O43" s="143" t="s">
        <v>0</v>
      </c>
      <c r="P43" s="33"/>
      <c r="Q43" s="37"/>
    </row>
    <row r="44" spans="1:18" ht="24.75" customHeight="1" x14ac:dyDescent="0.3">
      <c r="A44" s="149"/>
      <c r="B44" s="150"/>
      <c r="C44" s="150"/>
      <c r="D44" s="150"/>
      <c r="E44" s="150"/>
      <c r="F44" s="150"/>
      <c r="G44" s="150"/>
      <c r="H44" s="150"/>
      <c r="I44" s="150"/>
      <c r="J44" s="31"/>
      <c r="K44" s="32"/>
      <c r="L44" s="156"/>
      <c r="M44" s="143"/>
      <c r="N44" s="44"/>
      <c r="O44" s="143"/>
      <c r="P44" s="33"/>
      <c r="Q44" s="37"/>
    </row>
    <row r="45" spans="1:18" ht="24.75" customHeight="1" thickBot="1" x14ac:dyDescent="0.35">
      <c r="A45" s="151"/>
      <c r="B45" s="152"/>
      <c r="C45" s="152"/>
      <c r="D45" s="152"/>
      <c r="E45" s="152"/>
      <c r="F45" s="152"/>
      <c r="G45" s="152"/>
      <c r="H45" s="152"/>
      <c r="I45" s="152"/>
      <c r="J45" s="34"/>
      <c r="K45" s="35"/>
      <c r="L45" s="157"/>
      <c r="M45" s="144"/>
      <c r="N45" s="45"/>
      <c r="O45" s="144"/>
      <c r="P45" s="36"/>
      <c r="Q45" s="37"/>
    </row>
    <row r="46" spans="1:18" ht="24.95" customHeight="1" x14ac:dyDescent="0.3"/>
    <row r="47" spans="1:18" ht="19.5" customHeight="1" x14ac:dyDescent="0.3"/>
    <row r="48" spans="1:1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</sheetData>
  <sheetProtection formatCells="0" selectLockedCells="1"/>
  <mergeCells count="93">
    <mergeCell ref="A35:D35"/>
    <mergeCell ref="M43:M45"/>
    <mergeCell ref="A41:G41"/>
    <mergeCell ref="H41:P41"/>
    <mergeCell ref="A42:I45"/>
    <mergeCell ref="A36:F38"/>
    <mergeCell ref="K33:O35"/>
    <mergeCell ref="H34:I34"/>
    <mergeCell ref="O43:O45"/>
    <mergeCell ref="L43:L45"/>
    <mergeCell ref="M38:N38"/>
    <mergeCell ref="K38:L38"/>
    <mergeCell ref="O42:P42"/>
    <mergeCell ref="M42:N42"/>
    <mergeCell ref="K42:L42"/>
    <mergeCell ref="K26:L26"/>
    <mergeCell ref="K27:L27"/>
    <mergeCell ref="K24:L24"/>
    <mergeCell ref="K29:L29"/>
    <mergeCell ref="M29:P29"/>
    <mergeCell ref="A32:P32"/>
    <mergeCell ref="K22:L22"/>
    <mergeCell ref="I30:L30"/>
    <mergeCell ref="M22:P22"/>
    <mergeCell ref="M21:P21"/>
    <mergeCell ref="E22:H22"/>
    <mergeCell ref="E23:H23"/>
    <mergeCell ref="I23:L23"/>
    <mergeCell ref="M23:P23"/>
    <mergeCell ref="I21:J22"/>
    <mergeCell ref="K21:L21"/>
    <mergeCell ref="M24:O24"/>
    <mergeCell ref="M25:O25"/>
    <mergeCell ref="M26:O26"/>
    <mergeCell ref="M27:O27"/>
    <mergeCell ref="M28:O28"/>
    <mergeCell ref="M7:P7"/>
    <mergeCell ref="A4:B4"/>
    <mergeCell ref="I5:L5"/>
    <mergeCell ref="M5:P5"/>
    <mergeCell ref="A5:D5"/>
    <mergeCell ref="I7:L7"/>
    <mergeCell ref="A6:D6"/>
    <mergeCell ref="I6:L6"/>
    <mergeCell ref="A7:D7"/>
    <mergeCell ref="I8:L8"/>
    <mergeCell ref="A21:D21"/>
    <mergeCell ref="E21:H21"/>
    <mergeCell ref="E20:P20"/>
    <mergeCell ref="E6:H6"/>
    <mergeCell ref="E7:H7"/>
    <mergeCell ref="A10:D10"/>
    <mergeCell ref="A12:C12"/>
    <mergeCell ref="E10:P10"/>
    <mergeCell ref="A15:D15"/>
    <mergeCell ref="A9:D9"/>
    <mergeCell ref="E9:P9"/>
    <mergeCell ref="A20:D20"/>
    <mergeCell ref="A19:D19"/>
    <mergeCell ref="E19:J19"/>
    <mergeCell ref="M6:P6"/>
    <mergeCell ref="N31:P31"/>
    <mergeCell ref="E15:P15"/>
    <mergeCell ref="K28:L28"/>
    <mergeCell ref="E30:H30"/>
    <mergeCell ref="A2:P2"/>
    <mergeCell ref="A13:D13"/>
    <mergeCell ref="E5:H5"/>
    <mergeCell ref="A16:D16"/>
    <mergeCell ref="A22:D22"/>
    <mergeCell ref="A23:D23"/>
    <mergeCell ref="E13:H13"/>
    <mergeCell ref="I13:L13"/>
    <mergeCell ref="D12:P12"/>
    <mergeCell ref="M13:P13"/>
    <mergeCell ref="A17:D17"/>
    <mergeCell ref="E17:P17"/>
    <mergeCell ref="N1:P1"/>
    <mergeCell ref="M14:P14"/>
    <mergeCell ref="E16:P16"/>
    <mergeCell ref="M30:P30"/>
    <mergeCell ref="K25:L25"/>
    <mergeCell ref="C4:P4"/>
    <mergeCell ref="M8:P8"/>
    <mergeCell ref="A24:D29"/>
    <mergeCell ref="E24:H29"/>
    <mergeCell ref="I24:J29"/>
    <mergeCell ref="A30:D30"/>
    <mergeCell ref="A14:D14"/>
    <mergeCell ref="E14:H14"/>
    <mergeCell ref="I14:L14"/>
    <mergeCell ref="A8:D8"/>
    <mergeCell ref="E8:H8"/>
  </mergeCells>
  <phoneticPr fontId="1" type="noConversion"/>
  <dataValidations xWindow="994" yWindow="496" count="9">
    <dataValidation allowBlank="1" showInputMessage="1" showErrorMessage="1" errorTitle="입력오류" error="날짜는 0000-00-00 형식으로만 입력 가능합니다." promptTitle="종료일 입력 형식" prompt="종료일은 0000-00-00 형식으로만 입력 가능합니다._x000a_" sqref="M22:P22" xr:uid="{00000000-0002-0000-0000-000000000000}"/>
    <dataValidation allowBlank="1" showInputMessage="1" showErrorMessage="1" promptTitle="근무장소 입력" sqref="E21:H21" xr:uid="{00000000-0002-0000-0000-000001000000}"/>
    <dataValidation allowBlank="1" showErrorMessage="1" sqref="A11:P11" xr:uid="{00000000-0002-0000-0000-000002000000}"/>
    <dataValidation allowBlank="1" showInputMessage="1" showErrorMessage="1" errorTitle="입력 오휴" error="해당 연구원의 담당 업무 내용을 입력하세요_x000a_ex) 연구과제참여 및 관리 등" promptTitle="근무내용 입력" prompt="해당 연구원의 담당 업무 내용을 입력하세요_x000a_ex) 연구과제참여 및 관리 등" sqref="E20:P20" xr:uid="{00000000-0002-0000-0000-000003000000}"/>
    <dataValidation operator="greaterThan" allowBlank="1" showInputMessage="1" showErrorMessage="1" errorTitle="입력오류" error="시작일은 0000-00-00 형식으로만 입력 가능합니다." promptTitle="시작일 입력 형식" prompt="시작일은 0000-00-00 형식으로만 입력 가능합니다." sqref="M21:P21" xr:uid="{00000000-0002-0000-0000-000004000000}"/>
    <dataValidation allowBlank="1" showInputMessage="1" showErrorMessage="1" errorTitle="입력오류" error="실제 근무요일과 시간을 입력하십시오_x000a_ex) 1주당 근로시간이 12시간인 경우: 월,화,수 13:00~17:00_x000a_1주당 근로시간이 40시간인 경우: 월~금 9:00~18:00" promptTitle="근로일자 및 시간" sqref="E23:H23" xr:uid="{00000000-0002-0000-0000-000005000000}"/>
    <dataValidation allowBlank="1" showInputMessage="1" showErrorMessage="1" errorTitle="입력오류" error="해당 인력에게 지급할 총 인건비 금액을 입력하십시오." promptTitle="총 인건비 입력" prompt="해당 인력에게 지급할 총 인건비 금액을 입력하십시오." sqref="M30:P30" xr:uid="{00000000-0002-0000-0000-000006000000}"/>
    <dataValidation allowBlank="1" showInputMessage="1" showErrorMessage="1" errorTitle="입력오휴" error="1) 1주당 근로시간이 15시간 미만인 경우:  '0'원 입력_x000a_2) 1주당 근로시간이 40시간인 경우: ①_월급여 * (근무개월/12개월) 금액 입력" promptTitle="퇴직충당금 산정" sqref="E30:H30" xr:uid="{00000000-0002-0000-0000-000007000000}"/>
    <dataValidation allowBlank="1" showInputMessage="1" showErrorMessage="1" promptTitle="월 급여 입력" sqref="E24:H29" xr:uid="{00000000-0002-0000-0000-000008000000}"/>
  </dataValidations>
  <hyperlinks>
    <hyperlink ref="E9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2"/>
  <ignoredErrors>
    <ignoredError sqref="M23 N30:P30 N29:P29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7</xdr:col>
                    <xdr:colOff>0</xdr:colOff>
                    <xdr:row>30</xdr:row>
                    <xdr:rowOff>9525</xdr:rowOff>
                  </from>
                  <to>
                    <xdr:col>7</xdr:col>
                    <xdr:colOff>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Check Box 16">
              <controlPr defaultSize="0" autoFill="0" autoLine="0" autoPict="0">
                <anchor moveWithCells="1">
                  <from>
                    <xdr:col>7</xdr:col>
                    <xdr:colOff>0</xdr:colOff>
                    <xdr:row>30</xdr:row>
                    <xdr:rowOff>0</xdr:rowOff>
                  </from>
                  <to>
                    <xdr:col>7</xdr:col>
                    <xdr:colOff>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Check Box 17">
              <controlPr defaultSize="0" autoFill="0" autoLine="0" autoPict="0">
                <anchor moveWithCells="1">
                  <from>
                    <xdr:col>7</xdr:col>
                    <xdr:colOff>0</xdr:colOff>
                    <xdr:row>30</xdr:row>
                    <xdr:rowOff>0</xdr:rowOff>
                  </from>
                  <to>
                    <xdr:col>7</xdr:col>
                    <xdr:colOff>0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defaultSize="0" autoFill="0" autoLine="0" autoPict="0">
                <anchor moveWithCells="1">
                  <from>
                    <xdr:col>7</xdr:col>
                    <xdr:colOff>0</xdr:colOff>
                    <xdr:row>30</xdr:row>
                    <xdr:rowOff>66675</xdr:rowOff>
                  </from>
                  <to>
                    <xdr:col>7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994" yWindow="496" count="3">
        <x14:dataValidation type="list" allowBlank="1" showInputMessage="1" showErrorMessage="1" errorTitle="입력오류" error="목록중에서 신규임용 및 재임용 여부를 선택해 주시기 바랍니다." promptTitle="임용 구분 선택" prompt="목록중에서 신규임용 및 재임용 여부를 선택해 주시기 바랍니다." xr:uid="{00000000-0002-0000-0000-000009000000}">
          <x14:formula1>
            <xm:f>data!$B$2:$B$3</xm:f>
          </x14:formula1>
          <xm:sqref>M5:P5</xm:sqref>
        </x14:dataValidation>
        <x14:dataValidation type="list" allowBlank="1" showInputMessage="1" showErrorMessage="1" promptTitle="4대보험 가입" prompt="외국인연구원의 국적 및 체류자격에 따라 _x000a_'가입' 또는 '미가입' 중 선택해 주시기 바랍니다._x000a_(가입여부는 총무감사팀에서 확인 가능)" xr:uid="{00000000-0002-0000-0000-00000A000000}">
          <x14:formula1>
            <xm:f>data!$E$2:$E$3</xm:f>
          </x14:formula1>
          <xm:sqref>M24:O27</xm:sqref>
        </x14:dataValidation>
        <x14:dataValidation type="list" errorStyle="information" allowBlank="1" showInputMessage="1" showErrorMessage="1" errorTitle="입력 오휴" error="①_월급여가 _x000a_50만원 이상 180만원 미만인 경우 '14' 미만을 선택하고,_x000a_180만원 이상인 경우 '40'을 선택하십시오." promptTitle="1주당 근로시간 입력" xr:uid="{00000000-0002-0000-0000-00000B000000}">
          <x14:formula1>
            <xm:f>data!$D$2:$D$4</xm:f>
          </x14:formula1>
          <xm:sqref>E22:H22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>
      <selection activeCell="C12" sqref="C12"/>
    </sheetView>
  </sheetViews>
  <sheetFormatPr defaultColWidth="9" defaultRowHeight="16.5" x14ac:dyDescent="0.3"/>
  <cols>
    <col min="1" max="1" width="13" style="10" bestFit="1" customWidth="1"/>
    <col min="2" max="2" width="9.125" style="10" bestFit="1" customWidth="1"/>
    <col min="3" max="3" width="11.875" style="10" bestFit="1" customWidth="1"/>
    <col min="4" max="4" width="15.125" style="10" bestFit="1" customWidth="1"/>
    <col min="5" max="16384" width="9" style="10"/>
  </cols>
  <sheetData>
    <row r="1" spans="1:6" s="9" customFormat="1" x14ac:dyDescent="0.3">
      <c r="A1" s="11" t="s">
        <v>8</v>
      </c>
      <c r="B1" s="11" t="s">
        <v>4</v>
      </c>
      <c r="C1" s="11" t="s">
        <v>37</v>
      </c>
      <c r="D1" s="11" t="s">
        <v>39</v>
      </c>
      <c r="E1" s="9" t="s">
        <v>50</v>
      </c>
      <c r="F1" s="11"/>
    </row>
    <row r="2" spans="1:6" x14ac:dyDescent="0.3">
      <c r="A2" s="12" t="s">
        <v>6</v>
      </c>
      <c r="B2" s="2" t="s">
        <v>13</v>
      </c>
      <c r="C2" s="12" t="s">
        <v>36</v>
      </c>
      <c r="D2" s="12">
        <v>8</v>
      </c>
      <c r="E2" s="10" t="s">
        <v>51</v>
      </c>
    </row>
    <row r="3" spans="1:6" x14ac:dyDescent="0.3">
      <c r="A3" s="12" t="s">
        <v>7</v>
      </c>
      <c r="B3" s="1" t="s">
        <v>14</v>
      </c>
      <c r="C3" s="12" t="s">
        <v>38</v>
      </c>
      <c r="D3" s="12">
        <v>12</v>
      </c>
      <c r="E3" s="10" t="s">
        <v>52</v>
      </c>
    </row>
    <row r="4" spans="1:6" x14ac:dyDescent="0.3">
      <c r="A4" s="12"/>
      <c r="B4" s="12"/>
      <c r="C4" s="12"/>
      <c r="D4" s="12">
        <v>40</v>
      </c>
    </row>
  </sheetData>
  <sheetProtection selectLockedCell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연구원 임용 요청서</vt:lpstr>
      <vt:lpstr>data</vt:lpstr>
      <vt:lpstr>'연구원 임용 요청서'!Print_Area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RESEARCH</cp:lastModifiedBy>
  <cp:lastPrinted>2026-02-24T16:09:00Z</cp:lastPrinted>
  <dcterms:created xsi:type="dcterms:W3CDTF">2015-07-17T06:35:20Z</dcterms:created>
  <dcterms:modified xsi:type="dcterms:W3CDTF">2026-03-04T03:14:59Z</dcterms:modified>
</cp:coreProperties>
</file>